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HF\A Work\Clients\1 Parish Councils\_Clients\Great Braxted\gtbraxted assets\accounts\"/>
    </mc:Choice>
  </mc:AlternateContent>
  <xr:revisionPtr revIDLastSave="0" documentId="13_ncr:9_{46E63DF3-973C-44A8-9776-797DF973B798}" xr6:coauthVersionLast="47" xr6:coauthVersionMax="47" xr10:uidLastSave="{00000000-0000-0000-0000-000000000000}"/>
  <bookViews>
    <workbookView xWindow="-120" yWindow="-120" windowWidth="29040" windowHeight="15720" xr2:uid="{CC3B477F-6011-460F-922D-C1ACD9CAC7D4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F18" i="2" s="1"/>
  <c r="E17" i="2"/>
  <c r="G30" i="1"/>
  <c r="L30" i="1" s="1"/>
  <c r="M30" i="1" s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H28" i="1"/>
  <c r="L28" i="1" s="1"/>
  <c r="M28" i="1" s="1"/>
  <c r="K28" i="1"/>
  <c r="F23" i="1"/>
  <c r="M24" i="1" s="1"/>
  <c r="D23" i="1"/>
  <c r="M11" i="1" s="1"/>
  <c r="H21" i="1"/>
  <c r="L21" i="1" s="1"/>
  <c r="M21" i="1" s="1"/>
  <c r="H19" i="1"/>
  <c r="L19" i="1"/>
  <c r="M19" i="1" s="1"/>
  <c r="H17" i="1"/>
  <c r="K17" i="1"/>
  <c r="H15" i="1"/>
  <c r="L15" i="1" s="1"/>
  <c r="M15" i="1" s="1"/>
  <c r="H13" i="1"/>
  <c r="L13" i="1" s="1"/>
  <c r="M13" i="1" s="1"/>
  <c r="K30" i="1"/>
  <c r="K21" i="1"/>
  <c r="K19" i="1"/>
  <c r="L17" i="1"/>
  <c r="M17" i="1" s="1"/>
  <c r="K13" i="1"/>
  <c r="L24" i="1" l="1"/>
  <c r="K15" i="1"/>
</calcChain>
</file>

<file path=xl/sharedStrings.xml><?xml version="1.0" encoding="utf-8"?>
<sst xmlns="http://schemas.openxmlformats.org/spreadsheetml/2006/main" count="46" uniqueCount="39">
  <si>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</si>
  <si>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</si>
  <si>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</si>
  <si>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</si>
  <si>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</si>
  <si>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</si>
  <si>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</si>
  <si>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</si>
  <si>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</si>
  <si>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</si>
  <si>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</si>
  <si>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</si>
  <si>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</si>
  <si>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</si>
  <si>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</si>
  <si>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</si>
  <si>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</si>
  <si>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</si>
  <si>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</si>
  <si>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</si>
  <si>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</si>
  <si>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</si>
  <si>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</si>
  <si>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</si>
  <si>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</si>
  <si>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</si>
  <si>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</si>
  <si>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</si>
  <si>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</si>
  <si>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</si>
  <si>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Great Braxted Parish Council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</si>
  <si>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 ESSEX</t>
    </r>
  </si>
  <si>
    <t>2019/20</t>
  </si>
  <si>
    <t>2020/21</t>
  </si>
  <si>
    <t>Playground Project</t>
  </si>
  <si>
    <t>Community Projects</t>
  </si>
  <si>
    <t>Defib and cabinet purchased at £1,425 (plus VAT and P&amp;P), totalling £1,729.20</t>
  </si>
  <si>
    <t>Grant funding received in 2020/21: £1,441 for defib and cabinet; £11,709 for playground project; Small Business Rate Relief (Covid) Grant awarded by District Council of £10,000. 2019/20 income higher than normal due to donation of £3,855.47 towards the playground project.</t>
  </si>
  <si>
    <t>New Clerk taken on in September 2019 on NJC rates; previous Clerk worked on semi-voluntary/expenses basis.  Therefore, 2020/21 first full year of new Clerk salary payments.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</si>
</sst>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10" fontId="12" fillId="0" borderId="0" xfId="0" applyNumberFormat="1" applyFont="1"/>
    <xf numFmtId="0" fontId="12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2" fillId="4" borderId="2" xfId="0" applyFont="1" applyFill="1" applyBorder="1" applyAlignment="1">
      <alignment wrapText="1"/>
    </xf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2" xfId="0" applyFont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2" fillId="0" borderId="0" xfId="0" applyNumberFormat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6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12" fillId="0" borderId="0" xfId="0" applyFont="1" applyFill="1" applyAlignment="1">
      <alignment wrapText="1"/>
    </xf>
    <xf numFmtId="0" fontId="15" fillId="0" borderId="0" xfId="0" applyFont="1"/>
    <xf numFmtId="0" fontId="16" fillId="0" borderId="0" xfId="0" applyFont="1" applyAlignment="1">
      <alignment horizontal="left" vertical="center" indent="2"/>
    </xf>
    <xf numFmtId="0" fontId="11" fillId="0" borderId="0" xfId="0" applyFont="1"/>
    <xf numFmtId="0" fontId="17" fillId="0" borderId="0" xfId="0" applyFont="1"/>
    <xf numFmtId="0" fontId="0" fillId="0" borderId="3" xfId="0" applyBorder="1"/>
    <xf numFmtId="0" fontId="0" fillId="7" borderId="0" xfId="0" applyFill="1"/>
    <xf numFmtId="0" fontId="11" fillId="0" borderId="4" xfId="0" applyFont="1" applyBorder="1"/>
    <xf numFmtId="0" fontId="12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2" xfId="0" applyFont="1" applyBorder="1" applyAlignment="1">
      <alignment wrapText="1"/>
    </xf>
    <xf numFmtId="0" fontId="0" fillId="0" borderId="0" xfId="0" applyFont="1"/>
    <xf numFmtId="0" fontId="18" fillId="0" borderId="2" xfId="0" applyFont="1" applyBorder="1" applyAlignment="1">
      <alignment wrapText="1"/>
    </xf>
    <xf numFmtId="2" fontId="0" fillId="7" borderId="0" xfId="0" applyNumberFormat="1" applyFill="1"/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918B-0091-4FA6-95EE-E4633361D8C8}">
  <sheetPr>
    <pageSetUpPr fitToPage="1"/>
  </sheetPr>
  <dimension ref="A1:V36"/>
  <sheetViews>
    <sheetView tabSelected="1" workbookViewId="0">
      <selection sqref="A1:K1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2" bestFit="1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5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4" ht="15.75" x14ac:dyDescent="0.2">
      <c r="A2" s="29" t="s">
        <v>17</v>
      </c>
      <c r="B2" s="24"/>
      <c r="C2" s="37" t="s">
        <v>30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31</v>
      </c>
      <c r="C3" s="36"/>
      <c r="L3" s="9"/>
    </row>
    <row r="4" spans="1:14" x14ac:dyDescent="0.2">
      <c r="A4" s="1" t="s">
        <v>28</v>
      </c>
    </row>
    <row r="5" spans="1:14" ht="99" customHeight="1" x14ac:dyDescent="0.2">
      <c r="A5" s="51" t="s">
        <v>29</v>
      </c>
      <c r="B5" s="52"/>
      <c r="C5" s="52"/>
      <c r="D5" s="52"/>
      <c r="E5" s="52"/>
      <c r="F5" s="52"/>
      <c r="G5" s="52"/>
      <c r="H5" s="52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32</v>
      </c>
      <c r="E8" s="27"/>
      <c r="F8" s="38" t="s">
        <v>33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26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7" t="s">
        <v>2</v>
      </c>
      <c r="B11" s="47"/>
      <c r="C11" s="47"/>
      <c r="D11" s="8">
        <v>5095</v>
      </c>
      <c r="F11" s="8">
        <v>12316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8" t="s">
        <v>19</v>
      </c>
      <c r="B13" s="49"/>
      <c r="C13" s="50"/>
      <c r="D13" s="8">
        <v>8000</v>
      </c>
      <c r="F13" s="8">
        <v>8160</v>
      </c>
      <c r="G13" s="5">
        <f>F13-D13</f>
        <v>160</v>
      </c>
      <c r="H13" s="6">
        <f>IF((D13&gt;F13),(D13-F13)/D13,IF(D13&lt;F13,-(D13-F13)/D13,IF(D13=F13,0)))</f>
        <v>0.02</v>
      </c>
      <c r="I13" s="3">
        <f>IF(D13-F13&lt;200,0,IF(D13-F13&gt;200,1,IF(D13-F13=200,1)))</f>
        <v>0</v>
      </c>
      <c r="J13" s="3">
        <f>IF(F13-D13&lt;200,0,IF(F13-D13&gt;200,1,IF(F13-D13=200,1)))</f>
        <v>0</v>
      </c>
      <c r="K13" s="4">
        <f>IF(H13&lt;0.15,0,IF(H13&gt;0.15,1,IF(H13=0.15,1)))</f>
        <v>0</v>
      </c>
      <c r="L13" s="4" t="str">
        <f>IF((H13&lt;15%)*AND(G13&lt;100000),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37.5" customHeight="1" thickBot="1" x14ac:dyDescent="0.25">
      <c r="A15" s="44" t="s">
        <v>3</v>
      </c>
      <c r="B15" s="44"/>
      <c r="C15" s="44"/>
      <c r="D15" s="8">
        <v>4205</v>
      </c>
      <c r="F15" s="8">
        <v>23444</v>
      </c>
      <c r="G15" s="5">
        <f>F15-D15</f>
        <v>19239</v>
      </c>
      <c r="H15" s="6">
        <f>IF((D15&gt;F15),(D15-F15)/D15,IF(D15&lt;F15,-(D15-F15)/D15,IF(D15=F15,0)))</f>
        <v>4.5752675386444706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IF((H15&lt;15%)*AND(G15&lt;100000), "NO","YES")</f>
        <v>YES</v>
      </c>
      <c r="M15" s="10" t="str">
        <f>IF((L15="YES")*AND(I15+J15&lt;1),"Explanation not required, difference less than £200"," ")</f>
        <v xml:space="preserve"> </v>
      </c>
      <c r="N15" s="42" t="s">
        <v>37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5.5" customHeight="1" thickBot="1" x14ac:dyDescent="0.25">
      <c r="A17" s="44" t="s">
        <v>4</v>
      </c>
      <c r="B17" s="44"/>
      <c r="C17" s="44"/>
      <c r="D17" s="8">
        <v>1849</v>
      </c>
      <c r="F17" s="8">
        <v>3538</v>
      </c>
      <c r="G17" s="5">
        <f>F17-D17</f>
        <v>1689</v>
      </c>
      <c r="H17" s="6">
        <f>IF((D17&gt;F17),(D17-F17)/D17,IF(D17&lt;F17,-(D17-F17)/D17,IF(D17=F17,0)))</f>
        <v>0.91346673877771767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1</v>
      </c>
      <c r="L17" s="4" t="str">
        <f>IF((H17&lt;15%)*AND(G17&lt;100000), "NO","YES")</f>
        <v>YES</v>
      </c>
      <c r="M17" s="10" t="str">
        <f>IF((L17="YES")*AND(I17+J17&lt;1),"Explanation not required, difference less than £200"," ")</f>
        <v xml:space="preserve"> </v>
      </c>
      <c r="N17" s="42" t="s">
        <v>38</v>
      </c>
    </row>
    <row r="18" spans="1:14" ht="15" thickBot="1" x14ac:dyDescent="0.25">
      <c r="D18" s="5"/>
      <c r="F18" s="5"/>
      <c r="G18" s="5"/>
      <c r="H18" s="6"/>
      <c r="K18" s="4"/>
      <c r="L18" s="4"/>
      <c r="N18" s="13"/>
    </row>
    <row r="19" spans="1:14" ht="20.100000000000001" customHeight="1" thickBot="1" x14ac:dyDescent="0.25">
      <c r="A19" s="44" t="s">
        <v>7</v>
      </c>
      <c r="B19" s="44"/>
      <c r="C19" s="44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20.100000000000001" customHeight="1" thickBot="1" x14ac:dyDescent="0.25">
      <c r="A21" s="44" t="s">
        <v>20</v>
      </c>
      <c r="B21" s="44"/>
      <c r="C21" s="44"/>
      <c r="D21" s="8">
        <v>3135</v>
      </c>
      <c r="F21" s="8">
        <v>4795</v>
      </c>
      <c r="G21" s="5">
        <f>F21-D21</f>
        <v>1660</v>
      </c>
      <c r="H21" s="6">
        <f>IF((D21&gt;F21),(D21-F21)/D21,IF(D21&lt;F21,-(D21-F21)/D21,IF(D21=F21,0)))</f>
        <v>0.52950558213716103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36</v>
      </c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f>D11+D13+D15-D17-D19-D21</f>
        <v>12316</v>
      </c>
      <c r="F23" s="2">
        <f>F11+F13+F15-F17-F19-F21</f>
        <v>35587</v>
      </c>
      <c r="G23" s="5"/>
      <c r="H23" s="6"/>
      <c r="K23" s="4"/>
      <c r="L23" s="4"/>
      <c r="M23" s="14" t="s">
        <v>12</v>
      </c>
      <c r="N23" s="23"/>
    </row>
    <row r="24" spans="1:14" s="17" customFormat="1" ht="60" x14ac:dyDescent="0.25">
      <c r="A24" s="16"/>
      <c r="D24" s="18"/>
      <c r="F24" s="18"/>
      <c r="G24" s="5"/>
      <c r="H24" s="19"/>
      <c r="K24" s="20"/>
      <c r="L24" s="21" t="str">
        <f>IF(F23&gt;(2*F13),"YES","NO")</f>
        <v>YES</v>
      </c>
      <c r="M24" s="22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4" t="s">
        <v>9</v>
      </c>
      <c r="B26" s="44"/>
      <c r="C26" s="44"/>
      <c r="D26" s="8">
        <v>12316</v>
      </c>
      <c r="F26" s="8">
        <v>35587</v>
      </c>
      <c r="G26" s="5"/>
      <c r="H26" s="6"/>
      <c r="K26" s="4"/>
      <c r="L26" s="4"/>
      <c r="M26" s="15" t="s">
        <v>12</v>
      </c>
      <c r="N26" s="23"/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4" t="s">
        <v>8</v>
      </c>
      <c r="B28" s="44"/>
      <c r="C28" s="44"/>
      <c r="D28" s="8">
        <v>25083</v>
      </c>
      <c r="F28" s="8">
        <v>26508</v>
      </c>
      <c r="G28" s="5">
        <f>F28-D28</f>
        <v>1425</v>
      </c>
      <c r="H28" s="6">
        <f>IF((D28&gt;F28),(D28-F28)/D28,IF(D28&lt;F28,-(D28-F28)/D28,IF(D28=F28,0)))</f>
        <v>5.6811386197823228E-2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IF((H28&lt;15%)*AND(G28&lt;100000),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5" thickBot="1" x14ac:dyDescent="0.25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4" t="s">
        <v>6</v>
      </c>
      <c r="B30" s="44"/>
      <c r="C30" s="44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18</v>
      </c>
    </row>
  </sheetData>
  <mergeCells count="11">
    <mergeCell ref="A5:H5"/>
    <mergeCell ref="A19:C19"/>
    <mergeCell ref="A21:C21"/>
    <mergeCell ref="A1:K1"/>
    <mergeCell ref="A26:C26"/>
    <mergeCell ref="A28:C28"/>
    <mergeCell ref="A30:C30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7596-F394-42CE-8912-26CDD3082C03}">
  <sheetPr>
    <pageSetUpPr fitToPage="1"/>
  </sheetPr>
  <dimension ref="A1:F19"/>
  <sheetViews>
    <sheetView workbookViewId="0">
      <selection activeCell="D17" sqref="D17"/>
    </sheetView>
  </sheetViews>
  <sheetFormatPr defaultRowHeight="15" x14ac:dyDescent="0.25"/>
  <cols>
    <col min="4" max="4" width="9.5703125" bestFit="1" customWidth="1"/>
  </cols>
  <sheetData>
    <row r="1" spans="1:6" ht="15.75" customHeight="1" x14ac:dyDescent="0.3">
      <c r="A1" s="32" t="s">
        <v>21</v>
      </c>
    </row>
    <row r="2" spans="1:6" ht="15.75" customHeight="1" x14ac:dyDescent="0.25">
      <c r="A2" s="41" t="s">
        <v>27</v>
      </c>
    </row>
    <row r="3" spans="1:6" x14ac:dyDescent="0.25">
      <c r="A3" t="s">
        <v>22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23</v>
      </c>
    </row>
    <row r="7" spans="1:6" x14ac:dyDescent="0.25">
      <c r="B7" s="34" t="s">
        <v>34</v>
      </c>
      <c r="D7" s="34">
        <v>15564.47</v>
      </c>
    </row>
    <row r="8" spans="1:6" ht="15" customHeight="1" x14ac:dyDescent="0.25">
      <c r="B8" s="34" t="s">
        <v>35</v>
      </c>
      <c r="D8" s="43">
        <v>9802.23</v>
      </c>
    </row>
    <row r="9" spans="1:6" x14ac:dyDescent="0.25">
      <c r="B9" s="34"/>
      <c r="D9" s="34"/>
    </row>
    <row r="10" spans="1:6" x14ac:dyDescent="0.25">
      <c r="B10" s="34"/>
      <c r="D10" s="34"/>
    </row>
    <row r="11" spans="1:6" x14ac:dyDescent="0.25">
      <c r="B11" s="34"/>
      <c r="D11" s="34"/>
    </row>
    <row r="12" spans="1:6" x14ac:dyDescent="0.25">
      <c r="B12" s="34"/>
      <c r="D12" s="34"/>
    </row>
    <row r="13" spans="1:6" x14ac:dyDescent="0.25">
      <c r="B13" s="34"/>
      <c r="D13" s="34"/>
    </row>
    <row r="14" spans="1:6" x14ac:dyDescent="0.25">
      <c r="E14" s="33">
        <f>SUM(D7:D13)</f>
        <v>25366.699999999997</v>
      </c>
    </row>
    <row r="16" spans="1:6" x14ac:dyDescent="0.25">
      <c r="A16" s="31" t="s">
        <v>24</v>
      </c>
      <c r="D16" s="34">
        <v>10219.98</v>
      </c>
    </row>
    <row r="17" spans="1:6" x14ac:dyDescent="0.25">
      <c r="E17" s="33">
        <f>D16</f>
        <v>10219.98</v>
      </c>
    </row>
    <row r="18" spans="1:6" ht="15.75" thickBot="1" x14ac:dyDescent="0.3">
      <c r="A18" s="31" t="s">
        <v>25</v>
      </c>
      <c r="F18" s="35">
        <f>E14+E17</f>
        <v>35586.679999999993</v>
      </c>
    </row>
    <row r="19" spans="1:6" ht="15.75" thickTop="1" x14ac:dyDescent="0.25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Hugh Frostick</cp:lastModifiedBy>
  <cp:lastPrinted>2025-10-10T12:17:42Z</cp:lastPrinted>
  <dcterms:created xsi:type="dcterms:W3CDTF">2012-07-11T10:01:28Z</dcterms:created>
  <dcterms:modified xsi:type="dcterms:W3CDTF">2025-10-10T12:18:02Z</dcterms:modified>
</cp:coreProperties>
</file>